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56" documentId="8_{53DC2504-880E-47FA-9B4E-69EE19AFE8BC}" xr6:coauthVersionLast="46" xr6:coauthVersionMax="46" xr10:uidLastSave="{824C5322-7CD3-4AEC-8458-1926163595B9}"/>
  <bookViews>
    <workbookView xWindow="-120" yWindow="-120" windowWidth="20730" windowHeight="11160" tabRatio="603" activeTab="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<sst xmlns="http://schemas.openxmlformats.org/spreadsheetml/2006/main" count="354" uniqueCount="232">
  <si>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</si>
  <si>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</si>
  <si>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</si>
  <si>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</si>
  <si>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</si>
  <si>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</si>
  <si>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</si>
  <si>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</si>
  <si>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</si>
  <si>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</si>
  <si>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</si>
  <si>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</si>
  <si>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</si>
  <si>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</si>
  <si>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</si>
  <si>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</si>
  <si>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</si>
  <si>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</si>
  <si>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</si>
  <si>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</si>
  <si>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</si>
  <si>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</si>
  <si>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</si>
  <si>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</si>
  <si>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</si>
  <si>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</si>
  <si>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</si>
  <si>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</si>
  <si>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</si>
  <si>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</si>
  <si>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</si>
  <si>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</si>
  <si>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</si>
  <si>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</si>
  <si>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</si>
  <si>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</si>
  <si>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</si>
  <si>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</si>
  <si>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</si>
  <si>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</si>
  <si>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</si>
  <si>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</si>
  <si>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</si>
  <si>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</si>
  <si>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</si>
  <si>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</si>
  <si>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</si>
  <si>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</si>
  <si>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</si>
  <si>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</si>
  <si>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</si>
  <si>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</si>
  <si>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</si>
  <si>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</si>
  <si>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</si>
  <si>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</si>
  <si>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</si>
  <si>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</si>
  <si>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</si>
  <si>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</si>
  <si>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</si>
  <si>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</si>
  <si>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</si>
  <si>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</si>
  <si>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</si>
  <si>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</si>
  <si>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</si>
  <si>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</si>
  <si>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</si>
  <si>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</si>
  <si>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</si>
  <si>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</si>
  <si>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</si>
  <si>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</si>
  <si>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</si>
  <si>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</si>
  <si>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</si>
  <si>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</si>
  <si>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</si>
  <si>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</si>
  <si>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</si>
  <si>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</si>
  <si>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</si>
  <si>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</si>
  <si>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</si>
  <si>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</si>
  <si>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</si>
  <si>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</si>
  <si>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</si>
  <si>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</si>
  <si>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</si>
  <si>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</si>
  <si>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</si>
  <si>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</si>
  <si>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</si>
  <si>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</si>
  <si>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</si>
  <si>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</si>
  <si>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</si>
  <si>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</si>
  <si>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</si>
  <si>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</si>
  <si>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</si>
  <si>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</si>
  <si>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</si>
  <si>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</si>
  <si>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</si>
  <si>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</si>
  <si>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</si>
  <si>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</si>
  <si>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</si>
  <si>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</si>
  <si>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</si>
  <si>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</si>
  <si>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</si>
  <si>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</si>
  <si>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</si>
  <si>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</si>
  <si>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</si>
  <si>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</si>
  <si>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</si>
  <si>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</si>
  <si>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</si>
  <si>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</si>
  <si>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</si>
  <si>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</si>
  <si>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</si>
  <si>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</si>
  <si>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</si>
  <si>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</si>
  <si>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</si>
  <si>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</si>
  <si>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</si>
  <si>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</si>
  <si>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</si>
  <si>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</si>
  <si>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</si>
  <si>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</si>
  <si>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</si>
  <si>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</si>
  <si>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</si>
  <si>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</si>
  <si>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</si>
  <si>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</si>
  <si>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</si>
  <si>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</si>
  <si>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</si>
  <si>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</si>
  <si>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</si>
  <si>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</si>
  <si>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</si>
  <si>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</si>
  <si>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</si>
  <si>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</si>
  <si>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</si>
  <si>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</si>
  <si>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</si>
  <si>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</si>
  <si>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</si>
  <si>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</si>
  <si>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</si>
  <si>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</si>
  <si>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</si>
  <si>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</si>
  <si>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</si>
  <si>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</si>
  <si>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</si>
  <si>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</si>
  <si>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</si>
  <si>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</si>
  <si>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</si>
  <si>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</si>
  <si>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</si>
  <si>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</si>
  <si>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</si>
  <si>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</si>
  <si>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</si>
  <si>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</si>
  <si>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</si>
  <si>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</si>
  <si>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</si>
  <si>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</si>
  <si>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</si>
  <si>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</si>
  <si>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</si>
  <si>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</si>
  <si>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</si>
  <si>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</si>
  <si>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</si>
  <si>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</si>
  <si>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</si>
  <si>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</si>
  <si>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</si>
  <si>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</si>
  <si>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</si>
  <si>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</si>
  <si>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</si>
  <si>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</si>
  <si>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</si>
  <si>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</si>
  <si>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</si>
  <si>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</si>
  <si>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</si>
  <si>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</si>
  <si>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</si>
  <si>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</si>
  <si>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</si>
  <si>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</si>
  <si>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</si>
  <si>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Murray Monkman</t>
  </si>
  <si>
    <t>27MM20</t>
  </si>
  <si>
    <t>10U 0646738</t>
  </si>
  <si>
    <t>BALSAM</t>
  </si>
  <si>
    <t>S. Grizzly/ Mt Cliford 2 Access 13.5km</t>
  </si>
  <si>
    <t>SBl</t>
  </si>
  <si>
    <t>Flat-55</t>
  </si>
  <si>
    <t>Flat with cliff bands</t>
  </si>
  <si>
    <t>Adjacent to poly</t>
  </si>
  <si>
    <t>North</t>
  </si>
  <si>
    <t>Unknown</t>
  </si>
  <si>
    <t>Ungulates</t>
  </si>
  <si>
    <t>1060-</t>
  </si>
  <si>
    <t>Snowmobile</t>
  </si>
  <si>
    <t>4WD</t>
  </si>
  <si>
    <t>Existing road system, establish new road or trails</t>
  </si>
  <si>
    <t>Inexistent</t>
  </si>
  <si>
    <t>None</t>
  </si>
  <si>
    <t>Monitor with detailed heli surveys</t>
  </si>
  <si>
    <t>No Action</t>
  </si>
  <si>
    <t xml:space="preserve">This Spruce Balsam stand does not contain any current or past Spruce beetle activity.   The Spruce component could support a </t>
  </si>
  <si>
    <t>future beetle outbreak from adjacent populations (poly 24MM20) so recommend continued monitoring with detailed heli surveys and</t>
  </si>
  <si>
    <t>ground surveys depending on results from the heli surveys.  No bark batches were taken as there were not trees to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</si>
</sst>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opLeftCell="AR1" workbookViewId="0">
      <selection activeCell="CB3" sqref="CB3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1" t="s">
        <v>210</v>
      </c>
      <c r="D3" s="181">
        <v>19.8</v>
      </c>
      <c r="E3" s="181">
        <v>2000</v>
      </c>
      <c r="F3" s="182">
        <v>44221</v>
      </c>
      <c r="G3" s="181" t="s">
        <v>211</v>
      </c>
      <c r="H3" s="181">
        <v>6072290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0</v>
      </c>
      <c r="P3" s="183">
        <v>1</v>
      </c>
      <c r="Q3" s="184">
        <v>700</v>
      </c>
      <c r="R3" s="184">
        <v>800</v>
      </c>
      <c r="S3" s="187">
        <v>1</v>
      </c>
      <c r="T3" s="186"/>
      <c r="U3" s="186"/>
      <c r="V3" s="186"/>
      <c r="W3" s="186"/>
      <c r="X3" s="186"/>
      <c r="Y3" s="186"/>
      <c r="Z3" s="186">
        <v>7</v>
      </c>
      <c r="AA3" s="186">
        <v>4</v>
      </c>
      <c r="AB3" s="186"/>
      <c r="AC3" s="189">
        <v>3</v>
      </c>
      <c r="AD3" s="186"/>
      <c r="AE3" s="186"/>
      <c r="AF3" s="186"/>
      <c r="AG3" s="186"/>
      <c r="AH3" s="186"/>
      <c r="AI3" s="186"/>
      <c r="AJ3" s="186">
        <v>3</v>
      </c>
      <c r="AK3" s="186">
        <v>5</v>
      </c>
      <c r="AL3" s="186"/>
      <c r="AM3" s="189">
        <v>3</v>
      </c>
      <c r="AN3" s="186"/>
      <c r="AO3" s="186"/>
      <c r="AP3" s="186"/>
      <c r="AQ3" s="186"/>
      <c r="AR3" s="186"/>
      <c r="AS3" s="186"/>
      <c r="AT3" s="186"/>
      <c r="AU3" s="186">
        <v>2</v>
      </c>
      <c r="AV3" s="186"/>
      <c r="AW3" s="189">
        <v>3</v>
      </c>
      <c r="AX3" s="186"/>
      <c r="AY3" s="186"/>
      <c r="AZ3" s="186"/>
      <c r="BA3" s="186"/>
      <c r="BB3" s="186"/>
      <c r="BC3" s="186"/>
      <c r="BD3" s="186">
        <v>1</v>
      </c>
      <c r="BE3" s="186"/>
      <c r="BF3" s="186"/>
      <c r="BG3" s="189">
        <v>1</v>
      </c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1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2</v>
      </c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14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11</v>
      </c>
      <c r="DZ3" s="6">
        <f t="shared" si="0"/>
        <v>11</v>
      </c>
      <c r="EA3" s="6">
        <f t="shared" si="0"/>
        <v>0</v>
      </c>
      <c r="EB3" s="6">
        <f>DR3+DS3+DT3+DU3+DV3+DW3+DX3</f>
        <v>14</v>
      </c>
      <c r="EC3" s="6">
        <f>DY3+DZ3+EA3+EB3</f>
        <v>36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360</v>
      </c>
      <c r="D8" s="6">
        <f>A8*D3</f>
        <v>7128</v>
      </c>
      <c r="I8" s="96" t="s">
        <v>54</v>
      </c>
      <c r="J8" s="6">
        <f>TOTALS!D20*D3</f>
        <v>2772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38.888888888888893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1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7</v>
      </c>
      <c r="AA203" s="29">
        <f t="shared" si="100"/>
        <v>4</v>
      </c>
      <c r="AB203" s="29">
        <f t="shared" si="100"/>
        <v>0</v>
      </c>
      <c r="AC203" s="44">
        <f t="shared" si="100"/>
        <v>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3</v>
      </c>
      <c r="AK203" s="29">
        <f t="shared" si="101"/>
        <v>5</v>
      </c>
      <c r="AL203" s="29">
        <f t="shared" si="101"/>
        <v>0</v>
      </c>
      <c r="AM203" s="44">
        <f t="shared" si="101"/>
        <v>3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2</v>
      </c>
      <c r="AV203" s="29">
        <f t="shared" si="101"/>
        <v>0</v>
      </c>
      <c r="AW203" s="44">
        <f t="shared" si="101"/>
        <v>3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1</v>
      </c>
      <c r="BE203" s="29">
        <f t="shared" si="102"/>
        <v>0</v>
      </c>
      <c r="BF203" s="29">
        <f t="shared" si="102"/>
        <v>0</v>
      </c>
      <c r="BG203" s="44">
        <f t="shared" si="102"/>
        <v>1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2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14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11</v>
      </c>
      <c r="DZ203" s="29">
        <f t="shared" si="106"/>
        <v>11</v>
      </c>
      <c r="EA203" s="29">
        <f t="shared" si="106"/>
        <v>0</v>
      </c>
      <c r="EB203" s="29">
        <f t="shared" si="106"/>
        <v>14</v>
      </c>
      <c r="EC203" s="29">
        <f t="shared" si="106"/>
        <v>36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35" workbookViewId="0">
      <selection activeCell="M63" sqref="M63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Murray Monkman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27MM20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44221</v>
      </c>
      <c r="F10" s="45"/>
      <c r="H10" s="46" t="s">
        <v>83</v>
      </c>
      <c r="I10" s="46" t="s">
        <v>84</v>
      </c>
      <c r="J10" s="136" t="str">
        <f>ENTRY!G3</f>
        <v>10U 0646738</v>
      </c>
      <c r="K10" s="46" t="s">
        <v>85</v>
      </c>
      <c r="L10" s="136">
        <f>ENTRY!H3</f>
        <v>6072290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19.8</v>
      </c>
      <c r="F11" s="45"/>
      <c r="H11" s="46" t="s">
        <v>87</v>
      </c>
      <c r="I11" s="45"/>
      <c r="J11" s="45"/>
      <c r="K11" s="136">
        <f>ENTRY!E3</f>
        <v>2000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14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140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38.888888888888893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212</v>
      </c>
      <c r="G31" s="82">
        <f>ENTRY!DY203</f>
        <v>11</v>
      </c>
      <c r="H31" s="83"/>
      <c r="I31" s="102">
        <f>ENTRY!DY203/ENTRY!DQ203*10</f>
        <v>110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11</v>
      </c>
      <c r="H32" s="85"/>
      <c r="I32" s="103">
        <f>ENTRY!DZ203/ENTRY!DQ203*10</f>
        <v>110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22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14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38.888888888888893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1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11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8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3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2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3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1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1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2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14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22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abSelected="1" topLeftCell="A26" workbookViewId="0">
      <selection activeCell="B43" sqref="B43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Murray Monkman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27MM20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19.8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>
        <f>ENTRY!F3</f>
        <v>44221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0646738</v>
      </c>
      <c r="F11" s="133" t="s">
        <v>85</v>
      </c>
      <c r="G11" s="136">
        <f>ENTRY!H3</f>
        <v>6072290</v>
      </c>
      <c r="H11" s="50"/>
      <c r="I11" s="129" t="s">
        <v>87</v>
      </c>
      <c r="J11" s="127"/>
      <c r="K11" s="127"/>
      <c r="L11" s="134">
        <f>ENTRY!E3</f>
        <v>2000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213</v>
      </c>
      <c r="F16" s="138"/>
      <c r="G16" s="138"/>
      <c r="H16" s="52" t="s">
        <v>175</v>
      </c>
      <c r="I16" s="50"/>
      <c r="J16" s="98" t="s">
        <v>214</v>
      </c>
      <c r="K16" s="50"/>
      <c r="L16" s="52" t="s">
        <v>176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216</v>
      </c>
      <c r="F18" s="138"/>
      <c r="G18" s="138"/>
      <c r="H18" s="52" t="s">
        <v>178</v>
      </c>
      <c r="I18" s="50"/>
      <c r="J18" s="98" t="s">
        <v>217</v>
      </c>
      <c r="K18" s="138"/>
      <c r="L18" s="52" t="s">
        <v>179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219</v>
      </c>
      <c r="H20" s="52" t="s">
        <v>181</v>
      </c>
      <c r="I20" s="50"/>
      <c r="J20" s="98" t="s">
        <v>220</v>
      </c>
      <c r="K20" s="50"/>
      <c r="L20" s="52" t="s">
        <v>182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138">
        <v>1160</v>
      </c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222</v>
      </c>
      <c r="F24" s="50"/>
      <c r="G24" s="50"/>
      <c r="H24" s="52" t="s">
        <v>185</v>
      </c>
      <c r="I24" s="50"/>
      <c r="J24" s="98" t="s">
        <v>223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224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225</v>
      </c>
      <c r="G30" s="50"/>
      <c r="H30" s="50"/>
      <c r="I30" s="52" t="s">
        <v>189</v>
      </c>
      <c r="J30" s="50"/>
      <c r="K30" s="50"/>
      <c r="L30" s="139" t="s">
        <v>226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226</v>
      </c>
      <c r="F32" s="50"/>
      <c r="G32" s="50"/>
      <c r="H32" s="50"/>
      <c r="I32" s="52" t="s">
        <v>191</v>
      </c>
      <c r="J32" s="50"/>
      <c r="K32" s="50"/>
      <c r="L32" s="98" t="s">
        <v>226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226</v>
      </c>
      <c r="F34" s="138"/>
      <c r="G34" s="50"/>
      <c r="H34" s="50"/>
      <c r="I34" s="52" t="s">
        <v>193</v>
      </c>
      <c r="J34" s="50"/>
      <c r="K34" s="50"/>
      <c r="L34" s="98" t="s">
        <v>226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227</v>
      </c>
      <c r="F38" s="178"/>
      <c r="G38" s="131"/>
      <c r="H38" s="50"/>
      <c r="I38" s="156" t="s">
        <v>196</v>
      </c>
      <c r="J38" s="50"/>
      <c r="K38" s="50"/>
      <c r="L38" s="138" t="s">
        <v>228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229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230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231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2021-03-01T23:03:51Z</dcterms:modified>
</cp:coreProperties>
</file>